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Gaia-sv2018\free\庶務係\県 市町村課\R0201公営企業に係る「経営比較分析表」の\提出\"/>
    </mc:Choice>
  </mc:AlternateContent>
  <xr:revisionPtr revIDLastSave="0" documentId="13_ncr:1_{029CBFB6-F5A6-4942-BCD7-195DFD36CF06}" xr6:coauthVersionLast="36" xr6:coauthVersionMax="36" xr10:uidLastSave="{00000000-0000-0000-0000-000000000000}"/>
  <workbookProtection workbookAlgorithmName="SHA-512" workbookHashValue="FbcFeZ5B6Ueo33XH+tZbAibUwdRZeqZx6v9hh9OZ/Eek496hY1IwULBgsZYx/EJBz9/muTt2YYL0R+EeXqA9QA==" workbookSaltValue="jaWRUZnKZuUh2GUlSS+uJA==" workbookSpinCount="100000" lockStructure="1"/>
  <bookViews>
    <workbookView xWindow="0" yWindow="0" windowWidth="38400" windowHeight="16410" xr2:uid="{00000000-000D-0000-FFFF-FFFF00000000}"/>
  </bookViews>
  <sheets>
    <sheet name="法非適用_下水道事業" sheetId="4" r:id="rId1"/>
    <sheet name="データ" sheetId="5" state="hidden" r:id="rId2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L86" i="4" s="1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L10" i="4" s="1"/>
  <c r="U6" i="5"/>
  <c r="BB8" i="4" s="1"/>
  <c r="T6" i="5"/>
  <c r="S6" i="5"/>
  <c r="R6" i="5"/>
  <c r="AD10" i="4" s="1"/>
  <c r="Q6" i="5"/>
  <c r="P6" i="5"/>
  <c r="O6" i="5"/>
  <c r="I10" i="4" s="1"/>
  <c r="N6" i="5"/>
  <c r="B10" i="4" s="1"/>
  <c r="M6" i="5"/>
  <c r="AD8" i="4" s="1"/>
  <c r="L6" i="5"/>
  <c r="K6" i="5"/>
  <c r="J6" i="5"/>
  <c r="I6" i="5"/>
  <c r="B8" i="4" s="1"/>
  <c r="H6" i="5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J86" i="4"/>
  <c r="I86" i="4"/>
  <c r="H86" i="4"/>
  <c r="E86" i="4"/>
  <c r="BB10" i="4"/>
  <c r="AT10" i="4"/>
  <c r="W10" i="4"/>
  <c r="P10" i="4"/>
  <c r="AT8" i="4"/>
  <c r="AL8" i="4"/>
  <c r="W8" i="4"/>
  <c r="P8" i="4"/>
  <c r="I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<sst xmlns="http://schemas.openxmlformats.org/spreadsheetml/2006/main" count="228" uniqueCount="114">
  <si>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</si>
  <si>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</si>
  <si>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</si>
  <si>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</si>
  <si>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</si>
  <si>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</si>
  <si>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</si>
  <si>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</si>
  <si>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</si>
  <si>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</si>
  <si>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</si>
  <si>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</si>
  <si>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</si>
  <si>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</si>
  <si>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</si>
  <si>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</si>
  <si>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</si>
  <si>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</si>
  <si>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</si>
  <si>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</si>
  <si>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</si>
  <si>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</si>
  <si>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</si>
  <si>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</si>
  <si>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</si>
  <si>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</si>
  <si>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</si>
  <si>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</si>
  <si>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</si>
  <si>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</si>
  <si>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</si>
  <si>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</si>
  <si>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</si>
  <si>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</si>
  <si>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</si>
  <si>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</si>
  <si>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</si>
  <si>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</si>
  <si>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</si>
  <si>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</si>
  <si>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</si>
  <si>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</si>
  <si>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</si>
  <si>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</si>
  <si>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</si>
  <si>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</si>
  <si>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</si>
  <si>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</si>
  <si>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</si>
  <si>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</si>
  <si>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</si>
  <si>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</si>
  <si>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</si>
  <si>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</si>
  <si>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</si>
  <si>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</si>
  <si>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</si>
  <si>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</si>
  <si>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</si>
  <si>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</si>
  <si>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</si>
  <si>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</si>
  <si>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</si>
  <si>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</si>
  <si>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</si>
  <si>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</si>
  <si>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</si>
  <si>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</si>
  <si>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</si>
  <si>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</si>
  <si>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</si>
  <si>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</si>
  <si>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</si>
  <si>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</si>
  <si>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</si>
  <si>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</si>
  <si>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</si>
  <si>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</si>
  <si>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</si>
  <si>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</si>
  <si>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</si>
  <si>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</si>
  <si>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</si>
  <si>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</si>
  <si>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</si>
  <si>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</si>
  <si>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</si>
  <si>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</si>
  <si>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</si>
  <si>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</si>
  <si>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</si>
  <si>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</si>
  <si>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</si>
  <si>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</si>
  <si>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</si>
  <si>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</si>
  <si>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</si>
  <si>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</si>
  <si>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新潟県　加茂市</t>
  </si>
  <si>
    <t>法非適用</t>
  </si>
  <si>
    <t>下水道事業</t>
  </si>
  <si>
    <t>公共下水道</t>
  </si>
  <si>
    <t>Cc2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</si>
  <si>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</si>
  <si>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</si>
  <si>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</si>
  <si>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</si>
  <si>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</si>
  <si>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</si>
  <si>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</si>
  <si>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</si>
  <si>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 xml:space="preserve">平成元年供用開始であるので、管渠の耐用年数経過には至っていない。
処理場については耐用年数を過ぎた設備が多くあり、財政状況を考慮しながら計画的に更新する予定である。
</t>
    <rPh sb="33" eb="36">
      <t>ショリジョウ</t>
    </rPh>
    <rPh sb="41" eb="43">
      <t>タイヨウ</t>
    </rPh>
    <rPh sb="43" eb="45">
      <t>ネンスウ</t>
    </rPh>
    <rPh sb="46" eb="47">
      <t>ス</t>
    </rPh>
    <rPh sb="49" eb="51">
      <t>セツビ</t>
    </rPh>
    <rPh sb="52" eb="53">
      <t>オオ</t>
    </rPh>
    <rPh sb="57" eb="59">
      <t>ザイセイ</t>
    </rPh>
    <rPh sb="59" eb="61">
      <t>ジョウキョウ</t>
    </rPh>
    <rPh sb="62" eb="64">
      <t>コウリョ</t>
    </rPh>
    <rPh sb="68" eb="71">
      <t>ケイカクテキ</t>
    </rPh>
    <rPh sb="72" eb="74">
      <t>コウシン</t>
    </rPh>
    <rPh sb="76" eb="78">
      <t>ヨテイ</t>
    </rPh>
    <phoneticPr fontId="4"/>
  </si>
  <si>
    <t>人口の減少に伴い、下水道使用料の減収が避けられない状況である。令和2年度に10％の使用料改定を行い、年間27,000千円程度の収入増を見込んでいる。
また、整備計画を見直し個別処理へ転換を図ることにより、事業費を抑え公債費の減少につなげたい。
これら施策の実施で基準外繰入をできるだけ減らすよう努めたい。</t>
    <rPh sb="0" eb="2">
      <t>ジンコウ</t>
    </rPh>
    <rPh sb="3" eb="5">
      <t>ゲンショウ</t>
    </rPh>
    <rPh sb="6" eb="7">
      <t>トモナ</t>
    </rPh>
    <rPh sb="9" eb="12">
      <t>ゲスイドウ</t>
    </rPh>
    <rPh sb="12" eb="15">
      <t>シヨウリョウ</t>
    </rPh>
    <rPh sb="16" eb="18">
      <t>ゲンシュウ</t>
    </rPh>
    <rPh sb="19" eb="20">
      <t>サ</t>
    </rPh>
    <rPh sb="25" eb="27">
      <t>ジョウキョウ</t>
    </rPh>
    <rPh sb="31" eb="33">
      <t>レイワ</t>
    </rPh>
    <rPh sb="34" eb="36">
      <t>ネンド</t>
    </rPh>
    <rPh sb="41" eb="44">
      <t>シヨウリョウ</t>
    </rPh>
    <rPh sb="44" eb="46">
      <t>カイテイ</t>
    </rPh>
    <rPh sb="47" eb="48">
      <t>オコナ</t>
    </rPh>
    <rPh sb="50" eb="52">
      <t>ネンカン</t>
    </rPh>
    <rPh sb="58" eb="60">
      <t>センエン</t>
    </rPh>
    <rPh sb="60" eb="62">
      <t>テイド</t>
    </rPh>
    <rPh sb="63" eb="65">
      <t>シュウニュウ</t>
    </rPh>
    <rPh sb="65" eb="66">
      <t>ゾウ</t>
    </rPh>
    <rPh sb="67" eb="69">
      <t>ミコ</t>
    </rPh>
    <rPh sb="78" eb="80">
      <t>セイビ</t>
    </rPh>
    <rPh sb="80" eb="82">
      <t>ケイカク</t>
    </rPh>
    <rPh sb="83" eb="85">
      <t>ミナオ</t>
    </rPh>
    <rPh sb="86" eb="88">
      <t>コベツ</t>
    </rPh>
    <rPh sb="88" eb="90">
      <t>ショリ</t>
    </rPh>
    <rPh sb="91" eb="93">
      <t>テンカン</t>
    </rPh>
    <rPh sb="94" eb="95">
      <t>ハカ</t>
    </rPh>
    <rPh sb="102" eb="105">
      <t>ジギョウヒ</t>
    </rPh>
    <rPh sb="106" eb="107">
      <t>オサ</t>
    </rPh>
    <rPh sb="108" eb="111">
      <t>コウサイヒ</t>
    </rPh>
    <rPh sb="112" eb="114">
      <t>ゲンショウ</t>
    </rPh>
    <rPh sb="125" eb="127">
      <t>シサク</t>
    </rPh>
    <rPh sb="128" eb="130">
      <t>ジッシ</t>
    </rPh>
    <rPh sb="131" eb="133">
      <t>キジュン</t>
    </rPh>
    <rPh sb="133" eb="134">
      <t>ガイ</t>
    </rPh>
    <rPh sb="134" eb="136">
      <t>クリイレ</t>
    </rPh>
    <rPh sb="142" eb="143">
      <t>ヘ</t>
    </rPh>
    <rPh sb="147" eb="148">
      <t>ツト</t>
    </rPh>
    <phoneticPr fontId="4"/>
  </si>
  <si>
    <t>類似団体と比較すると、平成29年度に引き続き平成30年度においても経費回収率は平均値を上回り、汚水処理原価は平均値を下回る結果となった。また元金償還の結果、企業債残高対事業規模率は平均値以下となった。
水洗化率が少し低いが順調に下水道への接続が進んでおり、このペースでいけば5年後には平均値へ到達する見込みである。
施設利用率が平成25年度に約33ﾎﾟｲﾝﾄ下ったが、平均値を若干下回る程度で問題ない範囲と考える。これは4,000㎥/日の処理池を増設し、10,000㎥/日に処理能力が向上したことによるもので、処理場の長寿命化工事で既存の処理池の工事を行うためには、工事期間中に代替処理する池の増設が不可欠で、利用率の低下はやむを得ないものである。また、過去最大の流入量は8,518㎥（H29.7.18)であることから、10,000㎥の処理能力は決して過大なものではない。</t>
    <rPh sb="18" eb="19">
      <t>ヒ</t>
    </rPh>
    <rPh sb="20" eb="21">
      <t>ツヅ</t>
    </rPh>
    <rPh sb="22" eb="24">
      <t>ヘイセイ</t>
    </rPh>
    <rPh sb="26" eb="28">
      <t>ネンド</t>
    </rPh>
    <rPh sb="34" eb="36">
      <t>ウワマワ</t>
    </rPh>
    <rPh sb="54" eb="57">
      <t>ヘイキンチ</t>
    </rPh>
    <rPh sb="61" eb="63">
      <t>ショウカン</t>
    </rPh>
    <rPh sb="64" eb="66">
      <t>ケッカ</t>
    </rPh>
    <rPh sb="79" eb="82">
      <t>ヘイキンチ</t>
    </rPh>
    <rPh sb="82" eb="84">
      <t>イカ</t>
    </rPh>
    <rPh sb="95" eb="96">
      <t>スコ</t>
    </rPh>
    <rPh sb="127" eb="129">
      <t>ネンゴ</t>
    </rPh>
    <rPh sb="131" eb="133">
      <t>ヘイキン</t>
    </rPh>
    <rPh sb="133" eb="134">
      <t>アタイ</t>
    </rPh>
    <rPh sb="135" eb="137">
      <t>トウタツ</t>
    </rPh>
    <rPh sb="139" eb="141">
      <t>ミコ</t>
    </rPh>
    <rPh sb="206" eb="207">
      <t>ニチ</t>
    </rPh>
    <rPh sb="224" eb="225">
      <t>ニチ</t>
    </rPh>
    <rPh sb="226" eb="228">
      <t>ショリ</t>
    </rPh>
    <rPh sb="228" eb="230">
      <t>ノウリョク</t>
    </rPh>
    <rPh sb="316" eb="318">
      <t>カコ</t>
    </rPh>
    <rPh sb="318" eb="320">
      <t>サイダイ</t>
    </rPh>
    <rPh sb="321" eb="323">
      <t>リュウニュウ</t>
    </rPh>
    <rPh sb="323" eb="324">
      <t>リョウ</t>
    </rPh>
    <rPh sb="357" eb="359">
      <t>ショリ</t>
    </rPh>
    <rPh sb="359" eb="361">
      <t>ノウリョク</t>
    </rPh>
    <rPh sb="362" eb="363">
      <t>ケッ</t>
    </rPh>
    <rPh sb="365" eb="367">
      <t>カダイ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</si>
</sst>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07-4F97-8668-010099EA4B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0.04</c:v>
                </c:pt>
                <c:pt idx="1">
                  <c:v>0.11</c:v>
                </c:pt>
                <c:pt idx="2">
                  <c:v>0.15</c:v>
                </c:pt>
                <c:pt idx="3">
                  <c:v>0.16</c:v>
                </c:pt>
                <c:pt idx="4">
                  <c:v>0.13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07-4F97-8668-010099EA4B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48.26</c:v>
                </c:pt>
                <c:pt idx="1">
                  <c:v>48.05</c:v>
                </c:pt>
                <c:pt idx="2">
                  <c:v>48.17</c:v>
                </c:pt>
                <c:pt idx="3">
                  <c:v>48.08</c:v>
                </c:pt>
                <c:pt idx="4">
                  <c:v>47.84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0F-438A-98AC-4046BDB286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54.44</c:v>
                </c:pt>
                <c:pt idx="1">
                  <c:v>54.67</c:v>
                </c:pt>
                <c:pt idx="2">
                  <c:v>53.51</c:v>
                </c:pt>
                <c:pt idx="3">
                  <c:v>53.5</c:v>
                </c:pt>
                <c:pt idx="4">
                  <c:v>52.58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0F-438A-98AC-4046BDB286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78.66</c:v>
                </c:pt>
                <c:pt idx="1">
                  <c:v>79.03</c:v>
                </c:pt>
                <c:pt idx="2">
                  <c:v>79.55</c:v>
                </c:pt>
                <c:pt idx="3">
                  <c:v>80.2</c:v>
                </c:pt>
                <c:pt idx="4">
                  <c:v>80.7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27-4789-8E92-58ED34FFC7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84.2</c:v>
                </c:pt>
                <c:pt idx="1">
                  <c:v>83.8</c:v>
                </c:pt>
                <c:pt idx="2">
                  <c:v>83.91</c:v>
                </c:pt>
                <c:pt idx="3">
                  <c:v>83.51</c:v>
                </c:pt>
                <c:pt idx="4">
                  <c:v>83.02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427-4789-8E92-58ED34FFC7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51.14</c:v>
                </c:pt>
                <c:pt idx="1">
                  <c:v>51.83</c:v>
                </c:pt>
                <c:pt idx="2">
                  <c:v>51.16</c:v>
                </c:pt>
                <c:pt idx="3">
                  <c:v>53.18</c:v>
                </c:pt>
                <c:pt idx="4">
                  <c:v>54.54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D1-4CD0-9F64-A7447C392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D1-4CD0-9F64-A7447C392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C3-44A4-B009-84EBC82D30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C3-44A4-B009-84EBC82D30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1C-4DF3-B732-9127F81FDD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1C-4DF3-B732-9127F81FDD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E0-4F43-AF11-31C56AE5BD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E0-4F43-AF11-31C56AE5BD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7B-4137-96AD-5BAA9FF3FF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B7B-4137-96AD-5BAA9FF3FF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1831.25</c:v>
                </c:pt>
                <c:pt idx="1">
                  <c:v>1744.43</c:v>
                </c:pt>
                <c:pt idx="2">
                  <c:v>1738.29</c:v>
                </c:pt>
                <c:pt idx="3">
                  <c:v>1115.5899999999999</c:v>
                </c:pt>
                <c:pt idx="4">
                  <c:v>925.19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9C-411D-926F-F50737583A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1136.5</c:v>
                </c:pt>
                <c:pt idx="1">
                  <c:v>1118.56</c:v>
                </c:pt>
                <c:pt idx="2">
                  <c:v>1111.31</c:v>
                </c:pt>
                <c:pt idx="3">
                  <c:v>966.33</c:v>
                </c:pt>
                <c:pt idx="4">
                  <c:v>958.81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9C-411D-926F-F50737583A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63.29</c:v>
                </c:pt>
                <c:pt idx="1">
                  <c:v>63.47</c:v>
                </c:pt>
                <c:pt idx="2">
                  <c:v>73.680000000000007</c:v>
                </c:pt>
                <c:pt idx="3">
                  <c:v>96.1</c:v>
                </c:pt>
                <c:pt idx="4">
                  <c:v>96.04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08-40FF-B614-F63C8F1F86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71.650000000000006</c:v>
                </c:pt>
                <c:pt idx="1">
                  <c:v>72.33</c:v>
                </c:pt>
                <c:pt idx="2">
                  <c:v>75.540000000000006</c:v>
                </c:pt>
                <c:pt idx="3">
                  <c:v>81.739999999999995</c:v>
                </c:pt>
                <c:pt idx="4">
                  <c:v>82.88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08-40FF-B614-F63C8F1F86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253.54</c:v>
                </c:pt>
                <c:pt idx="1">
                  <c:v>253.02</c:v>
                </c:pt>
                <c:pt idx="2">
                  <c:v>210.69</c:v>
                </c:pt>
                <c:pt idx="3">
                  <c:v>161.41</c:v>
                </c:pt>
                <c:pt idx="4">
                  <c:v>161.56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91-434F-9F96-BD7603DCC7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217.82</c:v>
                </c:pt>
                <c:pt idx="1">
                  <c:v>215.28</c:v>
                </c:pt>
                <c:pt idx="2">
                  <c:v>207.96</c:v>
                </c:pt>
                <c:pt idx="3">
                  <c:v>194.31</c:v>
                </c:pt>
                <c:pt idx="4">
                  <c:v>190.99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91-434F-9F96-BD7603DCC7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【682.78】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【95.20】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【58.98】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【136.86】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6"/>
  <sheetViews>
    <sheetView showGridLines="0" tabSelected="1" topLeftCell="A9" zoomScaleNormal="100" workbookViewId="0">
      <selection activeCell="BL45" sqref="BL45:BZ46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3" t="s">
        <v>0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</row>
    <row r="3" spans="1:78" ht="9.75" customHeight="1" x14ac:dyDescent="0.15">
      <c r="A3" s="2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</row>
    <row r="4" spans="1:78" ht="9.75" customHeight="1" x14ac:dyDescent="0.15">
      <c r="A4" s="2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4" t="str">
        <f>データ!H6</f>
        <v>新潟県　加茂市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4" t="s">
        <v>1</v>
      </c>
      <c r="C7" s="64"/>
      <c r="D7" s="64"/>
      <c r="E7" s="64"/>
      <c r="F7" s="64"/>
      <c r="G7" s="64"/>
      <c r="H7" s="64"/>
      <c r="I7" s="64" t="s">
        <v>2</v>
      </c>
      <c r="J7" s="64"/>
      <c r="K7" s="64"/>
      <c r="L7" s="64"/>
      <c r="M7" s="64"/>
      <c r="N7" s="64"/>
      <c r="O7" s="64"/>
      <c r="P7" s="64" t="s">
        <v>3</v>
      </c>
      <c r="Q7" s="64"/>
      <c r="R7" s="64"/>
      <c r="S7" s="64"/>
      <c r="T7" s="64"/>
      <c r="U7" s="64"/>
      <c r="V7" s="64"/>
      <c r="W7" s="64" t="s">
        <v>4</v>
      </c>
      <c r="X7" s="64"/>
      <c r="Y7" s="64"/>
      <c r="Z7" s="64"/>
      <c r="AA7" s="64"/>
      <c r="AB7" s="64"/>
      <c r="AC7" s="64"/>
      <c r="AD7" s="64" t="s">
        <v>5</v>
      </c>
      <c r="AE7" s="64"/>
      <c r="AF7" s="64"/>
      <c r="AG7" s="64"/>
      <c r="AH7" s="64"/>
      <c r="AI7" s="64"/>
      <c r="AJ7" s="64"/>
      <c r="AK7" s="3"/>
      <c r="AL7" s="64" t="s">
        <v>6</v>
      </c>
      <c r="AM7" s="64"/>
      <c r="AN7" s="64"/>
      <c r="AO7" s="64"/>
      <c r="AP7" s="64"/>
      <c r="AQ7" s="64"/>
      <c r="AR7" s="64"/>
      <c r="AS7" s="64"/>
      <c r="AT7" s="64" t="s">
        <v>7</v>
      </c>
      <c r="AU7" s="64"/>
      <c r="AV7" s="64"/>
      <c r="AW7" s="64"/>
      <c r="AX7" s="64"/>
      <c r="AY7" s="64"/>
      <c r="AZ7" s="64"/>
      <c r="BA7" s="64"/>
      <c r="BB7" s="64" t="s">
        <v>8</v>
      </c>
      <c r="BC7" s="64"/>
      <c r="BD7" s="64"/>
      <c r="BE7" s="64"/>
      <c r="BF7" s="64"/>
      <c r="BG7" s="64"/>
      <c r="BH7" s="64"/>
      <c r="BI7" s="64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1" t="str">
        <f>データ!I6</f>
        <v>法非適用</v>
      </c>
      <c r="C8" s="71"/>
      <c r="D8" s="71"/>
      <c r="E8" s="71"/>
      <c r="F8" s="71"/>
      <c r="G8" s="71"/>
      <c r="H8" s="71"/>
      <c r="I8" s="71" t="str">
        <f>データ!J6</f>
        <v>下水道事業</v>
      </c>
      <c r="J8" s="71"/>
      <c r="K8" s="71"/>
      <c r="L8" s="71"/>
      <c r="M8" s="71"/>
      <c r="N8" s="71"/>
      <c r="O8" s="71"/>
      <c r="P8" s="71" t="str">
        <f>データ!K6</f>
        <v>公共下水道</v>
      </c>
      <c r="Q8" s="71"/>
      <c r="R8" s="71"/>
      <c r="S8" s="71"/>
      <c r="T8" s="71"/>
      <c r="U8" s="71"/>
      <c r="V8" s="71"/>
      <c r="W8" s="71" t="str">
        <f>データ!L6</f>
        <v>Cc2</v>
      </c>
      <c r="X8" s="71"/>
      <c r="Y8" s="71"/>
      <c r="Z8" s="71"/>
      <c r="AA8" s="71"/>
      <c r="AB8" s="71"/>
      <c r="AC8" s="71"/>
      <c r="AD8" s="72" t="str">
        <f>データ!$M$6</f>
        <v>非設置</v>
      </c>
      <c r="AE8" s="72"/>
      <c r="AF8" s="72"/>
      <c r="AG8" s="72"/>
      <c r="AH8" s="72"/>
      <c r="AI8" s="72"/>
      <c r="AJ8" s="72"/>
      <c r="AK8" s="3"/>
      <c r="AL8" s="68">
        <f>データ!S6</f>
        <v>27270</v>
      </c>
      <c r="AM8" s="68"/>
      <c r="AN8" s="68"/>
      <c r="AO8" s="68"/>
      <c r="AP8" s="68"/>
      <c r="AQ8" s="68"/>
      <c r="AR8" s="68"/>
      <c r="AS8" s="68"/>
      <c r="AT8" s="67">
        <f>データ!T6</f>
        <v>133.72</v>
      </c>
      <c r="AU8" s="67"/>
      <c r="AV8" s="67"/>
      <c r="AW8" s="67"/>
      <c r="AX8" s="67"/>
      <c r="AY8" s="67"/>
      <c r="AZ8" s="67"/>
      <c r="BA8" s="67"/>
      <c r="BB8" s="67">
        <f>データ!U6</f>
        <v>203.93</v>
      </c>
      <c r="BC8" s="67"/>
      <c r="BD8" s="67"/>
      <c r="BE8" s="67"/>
      <c r="BF8" s="67"/>
      <c r="BG8" s="67"/>
      <c r="BH8" s="67"/>
      <c r="BI8" s="67"/>
      <c r="BJ8" s="3"/>
      <c r="BK8" s="3"/>
      <c r="BL8" s="69" t="s">
        <v>10</v>
      </c>
      <c r="BM8" s="70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4" t="s">
        <v>12</v>
      </c>
      <c r="C9" s="64"/>
      <c r="D9" s="64"/>
      <c r="E9" s="64"/>
      <c r="F9" s="64"/>
      <c r="G9" s="64"/>
      <c r="H9" s="64"/>
      <c r="I9" s="64" t="s">
        <v>13</v>
      </c>
      <c r="J9" s="64"/>
      <c r="K9" s="64"/>
      <c r="L9" s="64"/>
      <c r="M9" s="64"/>
      <c r="N9" s="64"/>
      <c r="O9" s="64"/>
      <c r="P9" s="64" t="s">
        <v>14</v>
      </c>
      <c r="Q9" s="64"/>
      <c r="R9" s="64"/>
      <c r="S9" s="64"/>
      <c r="T9" s="64"/>
      <c r="U9" s="64"/>
      <c r="V9" s="64"/>
      <c r="W9" s="64" t="s">
        <v>15</v>
      </c>
      <c r="X9" s="64"/>
      <c r="Y9" s="64"/>
      <c r="Z9" s="64"/>
      <c r="AA9" s="64"/>
      <c r="AB9" s="64"/>
      <c r="AC9" s="64"/>
      <c r="AD9" s="64" t="s">
        <v>16</v>
      </c>
      <c r="AE9" s="64"/>
      <c r="AF9" s="64"/>
      <c r="AG9" s="64"/>
      <c r="AH9" s="64"/>
      <c r="AI9" s="64"/>
      <c r="AJ9" s="64"/>
      <c r="AK9" s="3"/>
      <c r="AL9" s="64" t="s">
        <v>17</v>
      </c>
      <c r="AM9" s="64"/>
      <c r="AN9" s="64"/>
      <c r="AO9" s="64"/>
      <c r="AP9" s="64"/>
      <c r="AQ9" s="64"/>
      <c r="AR9" s="64"/>
      <c r="AS9" s="64"/>
      <c r="AT9" s="64" t="s">
        <v>18</v>
      </c>
      <c r="AU9" s="64"/>
      <c r="AV9" s="64"/>
      <c r="AW9" s="64"/>
      <c r="AX9" s="64"/>
      <c r="AY9" s="64"/>
      <c r="AZ9" s="64"/>
      <c r="BA9" s="64"/>
      <c r="BB9" s="64" t="s">
        <v>19</v>
      </c>
      <c r="BC9" s="64"/>
      <c r="BD9" s="64"/>
      <c r="BE9" s="64"/>
      <c r="BF9" s="64"/>
      <c r="BG9" s="64"/>
      <c r="BH9" s="64"/>
      <c r="BI9" s="64"/>
      <c r="BJ9" s="3"/>
      <c r="BK9" s="3"/>
      <c r="BL9" s="65" t="s">
        <v>20</v>
      </c>
      <c r="BM9" s="66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7" t="str">
        <f>データ!N6</f>
        <v>-</v>
      </c>
      <c r="C10" s="67"/>
      <c r="D10" s="67"/>
      <c r="E10" s="67"/>
      <c r="F10" s="67"/>
      <c r="G10" s="67"/>
      <c r="H10" s="67"/>
      <c r="I10" s="67" t="str">
        <f>データ!O6</f>
        <v>該当数値なし</v>
      </c>
      <c r="J10" s="67"/>
      <c r="K10" s="67"/>
      <c r="L10" s="67"/>
      <c r="M10" s="67"/>
      <c r="N10" s="67"/>
      <c r="O10" s="67"/>
      <c r="P10" s="67">
        <f>データ!P6</f>
        <v>69.319999999999993</v>
      </c>
      <c r="Q10" s="67"/>
      <c r="R10" s="67"/>
      <c r="S10" s="67"/>
      <c r="T10" s="67"/>
      <c r="U10" s="67"/>
      <c r="V10" s="67"/>
      <c r="W10" s="67">
        <f>データ!Q6</f>
        <v>99.71</v>
      </c>
      <c r="X10" s="67"/>
      <c r="Y10" s="67"/>
      <c r="Z10" s="67"/>
      <c r="AA10" s="67"/>
      <c r="AB10" s="67"/>
      <c r="AC10" s="67"/>
      <c r="AD10" s="68">
        <f>データ!R6</f>
        <v>2808</v>
      </c>
      <c r="AE10" s="68"/>
      <c r="AF10" s="68"/>
      <c r="AG10" s="68"/>
      <c r="AH10" s="68"/>
      <c r="AI10" s="68"/>
      <c r="AJ10" s="68"/>
      <c r="AK10" s="2"/>
      <c r="AL10" s="68">
        <f>データ!V6</f>
        <v>18719</v>
      </c>
      <c r="AM10" s="68"/>
      <c r="AN10" s="68"/>
      <c r="AO10" s="68"/>
      <c r="AP10" s="68"/>
      <c r="AQ10" s="68"/>
      <c r="AR10" s="68"/>
      <c r="AS10" s="68"/>
      <c r="AT10" s="67">
        <f>データ!W6</f>
        <v>4.93</v>
      </c>
      <c r="AU10" s="67"/>
      <c r="AV10" s="67"/>
      <c r="AW10" s="67"/>
      <c r="AX10" s="67"/>
      <c r="AY10" s="67"/>
      <c r="AZ10" s="67"/>
      <c r="BA10" s="67"/>
      <c r="BB10" s="67">
        <f>データ!X6</f>
        <v>3796.96</v>
      </c>
      <c r="BC10" s="67"/>
      <c r="BD10" s="67"/>
      <c r="BE10" s="67"/>
      <c r="BF10" s="67"/>
      <c r="BG10" s="67"/>
      <c r="BH10" s="67"/>
      <c r="BI10" s="67"/>
      <c r="BJ10" s="2"/>
      <c r="BK10" s="2"/>
      <c r="BL10" s="57" t="s">
        <v>22</v>
      </c>
      <c r="BM10" s="58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9" t="s">
        <v>24</v>
      </c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</row>
    <row r="14" spans="1:78" ht="13.5" customHeight="1" x14ac:dyDescent="0.15">
      <c r="A14" s="2"/>
      <c r="B14" s="61" t="s">
        <v>25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3"/>
      <c r="BK14" s="2"/>
      <c r="BL14" s="51" t="s">
        <v>26</v>
      </c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3"/>
    </row>
    <row r="15" spans="1:78" ht="13.5" customHeight="1" x14ac:dyDescent="0.15">
      <c r="A15" s="2"/>
      <c r="B15" s="48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50"/>
      <c r="BK15" s="2"/>
      <c r="BL15" s="54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6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2" t="s">
        <v>113</v>
      </c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4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2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4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2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4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2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4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2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4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2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4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2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4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2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4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2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4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2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4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2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4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2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4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2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4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2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4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2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4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2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4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2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4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2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44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42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44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42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4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2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4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2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4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2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4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2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44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2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4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2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4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2"/>
      <c r="BM42" s="43"/>
      <c r="BN42" s="43"/>
      <c r="BO42" s="43"/>
      <c r="BP42" s="43"/>
      <c r="BQ42" s="43"/>
      <c r="BR42" s="43"/>
      <c r="BS42" s="43"/>
      <c r="BT42" s="43"/>
      <c r="BU42" s="43"/>
      <c r="BV42" s="43"/>
      <c r="BW42" s="43"/>
      <c r="BX42" s="43"/>
      <c r="BY42" s="43"/>
      <c r="BZ42" s="44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2"/>
      <c r="BM43" s="43"/>
      <c r="BN43" s="43"/>
      <c r="BO43" s="43"/>
      <c r="BP43" s="43"/>
      <c r="BQ43" s="43"/>
      <c r="BR43" s="43"/>
      <c r="BS43" s="43"/>
      <c r="BT43" s="43"/>
      <c r="BU43" s="43"/>
      <c r="BV43" s="43"/>
      <c r="BW43" s="43"/>
      <c r="BX43" s="43"/>
      <c r="BY43" s="43"/>
      <c r="BZ43" s="44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5"/>
      <c r="BM44" s="46"/>
      <c r="BN44" s="46"/>
      <c r="BO44" s="46"/>
      <c r="BP44" s="46"/>
      <c r="BQ44" s="46"/>
      <c r="BR44" s="46"/>
      <c r="BS44" s="46"/>
      <c r="BT44" s="46"/>
      <c r="BU44" s="46"/>
      <c r="BV44" s="46"/>
      <c r="BW44" s="46"/>
      <c r="BX44" s="46"/>
      <c r="BY44" s="46"/>
      <c r="BZ44" s="47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1" t="s">
        <v>27</v>
      </c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  <c r="BZ45" s="53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4"/>
      <c r="BM46" s="55"/>
      <c r="BN46" s="55"/>
      <c r="BO46" s="55"/>
      <c r="BP46" s="55"/>
      <c r="BQ46" s="55"/>
      <c r="BR46" s="55"/>
      <c r="BS46" s="55"/>
      <c r="BT46" s="55"/>
      <c r="BU46" s="55"/>
      <c r="BV46" s="55"/>
      <c r="BW46" s="55"/>
      <c r="BX46" s="55"/>
      <c r="BY46" s="55"/>
      <c r="BZ46" s="56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2" t="s">
        <v>111</v>
      </c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43"/>
      <c r="BZ47" s="44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2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  <c r="BZ48" s="44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2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  <c r="BY49" s="43"/>
      <c r="BZ49" s="44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2"/>
      <c r="BM50" s="43"/>
      <c r="BN50" s="43"/>
      <c r="BO50" s="43"/>
      <c r="BP50" s="43"/>
      <c r="BQ50" s="43"/>
      <c r="BR50" s="43"/>
      <c r="BS50" s="43"/>
      <c r="BT50" s="43"/>
      <c r="BU50" s="43"/>
      <c r="BV50" s="43"/>
      <c r="BW50" s="43"/>
      <c r="BX50" s="43"/>
      <c r="BY50" s="43"/>
      <c r="BZ50" s="44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2"/>
      <c r="BM51" s="43"/>
      <c r="BN51" s="43"/>
      <c r="BO51" s="43"/>
      <c r="BP51" s="43"/>
      <c r="BQ51" s="43"/>
      <c r="BR51" s="43"/>
      <c r="BS51" s="43"/>
      <c r="BT51" s="43"/>
      <c r="BU51" s="43"/>
      <c r="BV51" s="43"/>
      <c r="BW51" s="43"/>
      <c r="BX51" s="43"/>
      <c r="BY51" s="43"/>
      <c r="BZ51" s="44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2"/>
      <c r="BM52" s="43"/>
      <c r="BN52" s="43"/>
      <c r="BO52" s="43"/>
      <c r="BP52" s="43"/>
      <c r="BQ52" s="43"/>
      <c r="BR52" s="43"/>
      <c r="BS52" s="43"/>
      <c r="BT52" s="43"/>
      <c r="BU52" s="43"/>
      <c r="BV52" s="43"/>
      <c r="BW52" s="43"/>
      <c r="BX52" s="43"/>
      <c r="BY52" s="43"/>
      <c r="BZ52" s="44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2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3"/>
      <c r="BY53" s="43"/>
      <c r="BZ53" s="44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2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43"/>
      <c r="BZ54" s="44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2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44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2"/>
      <c r="BM56" s="43"/>
      <c r="BN56" s="43"/>
      <c r="BO56" s="43"/>
      <c r="BP56" s="43"/>
      <c r="BQ56" s="43"/>
      <c r="BR56" s="43"/>
      <c r="BS56" s="43"/>
      <c r="BT56" s="43"/>
      <c r="BU56" s="43"/>
      <c r="BV56" s="43"/>
      <c r="BW56" s="43"/>
      <c r="BX56" s="43"/>
      <c r="BY56" s="43"/>
      <c r="BZ56" s="44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2"/>
      <c r="BM57" s="43"/>
      <c r="BN57" s="43"/>
      <c r="BO57" s="43"/>
      <c r="BP57" s="43"/>
      <c r="BQ57" s="43"/>
      <c r="BR57" s="43"/>
      <c r="BS57" s="43"/>
      <c r="BT57" s="43"/>
      <c r="BU57" s="43"/>
      <c r="BV57" s="43"/>
      <c r="BW57" s="43"/>
      <c r="BX57" s="43"/>
      <c r="BY57" s="43"/>
      <c r="BZ57" s="44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2"/>
      <c r="BM58" s="43"/>
      <c r="BN58" s="43"/>
      <c r="BO58" s="43"/>
      <c r="BP58" s="43"/>
      <c r="BQ58" s="43"/>
      <c r="BR58" s="43"/>
      <c r="BS58" s="43"/>
      <c r="BT58" s="43"/>
      <c r="BU58" s="43"/>
      <c r="BV58" s="43"/>
      <c r="BW58" s="43"/>
      <c r="BX58" s="43"/>
      <c r="BY58" s="43"/>
      <c r="BZ58" s="44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2"/>
      <c r="BM59" s="43"/>
      <c r="BN59" s="43"/>
      <c r="BO59" s="43"/>
      <c r="BP59" s="43"/>
      <c r="BQ59" s="43"/>
      <c r="BR59" s="43"/>
      <c r="BS59" s="43"/>
      <c r="BT59" s="43"/>
      <c r="BU59" s="43"/>
      <c r="BV59" s="43"/>
      <c r="BW59" s="43"/>
      <c r="BX59" s="43"/>
      <c r="BY59" s="43"/>
      <c r="BZ59" s="44"/>
    </row>
    <row r="60" spans="1:78" ht="13.5" customHeight="1" x14ac:dyDescent="0.15">
      <c r="A60" s="2"/>
      <c r="B60" s="48" t="s">
        <v>28</v>
      </c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G60" s="49"/>
      <c r="BH60" s="49"/>
      <c r="BI60" s="49"/>
      <c r="BJ60" s="50"/>
      <c r="BK60" s="2"/>
      <c r="BL60" s="42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44"/>
    </row>
    <row r="61" spans="1:78" ht="13.5" customHeight="1" x14ac:dyDescent="0.15">
      <c r="A61" s="2"/>
      <c r="B61" s="48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49"/>
      <c r="BF61" s="49"/>
      <c r="BG61" s="49"/>
      <c r="BH61" s="49"/>
      <c r="BI61" s="49"/>
      <c r="BJ61" s="50"/>
      <c r="BK61" s="2"/>
      <c r="BL61" s="42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44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2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/>
      <c r="BZ62" s="44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5"/>
      <c r="BM63" s="46"/>
      <c r="BN63" s="46"/>
      <c r="BO63" s="46"/>
      <c r="BP63" s="46"/>
      <c r="BQ63" s="46"/>
      <c r="BR63" s="46"/>
      <c r="BS63" s="46"/>
      <c r="BT63" s="46"/>
      <c r="BU63" s="46"/>
      <c r="BV63" s="46"/>
      <c r="BW63" s="46"/>
      <c r="BX63" s="46"/>
      <c r="BY63" s="46"/>
      <c r="BZ63" s="47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1" t="s">
        <v>29</v>
      </c>
      <c r="BM64" s="52"/>
      <c r="BN64" s="52"/>
      <c r="BO64" s="52"/>
      <c r="BP64" s="52"/>
      <c r="BQ64" s="52"/>
      <c r="BR64" s="52"/>
      <c r="BS64" s="52"/>
      <c r="BT64" s="52"/>
      <c r="BU64" s="52"/>
      <c r="BV64" s="52"/>
      <c r="BW64" s="52"/>
      <c r="BX64" s="52"/>
      <c r="BY64" s="52"/>
      <c r="BZ64" s="53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4"/>
      <c r="BM65" s="55"/>
      <c r="BN65" s="55"/>
      <c r="BO65" s="55"/>
      <c r="BP65" s="55"/>
      <c r="BQ65" s="55"/>
      <c r="BR65" s="55"/>
      <c r="BS65" s="55"/>
      <c r="BT65" s="55"/>
      <c r="BU65" s="55"/>
      <c r="BV65" s="55"/>
      <c r="BW65" s="55"/>
      <c r="BX65" s="55"/>
      <c r="BY65" s="55"/>
      <c r="BZ65" s="56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2" t="s">
        <v>112</v>
      </c>
      <c r="BM66" s="43"/>
      <c r="BN66" s="43"/>
      <c r="BO66" s="43"/>
      <c r="BP66" s="43"/>
      <c r="BQ66" s="43"/>
      <c r="BR66" s="43"/>
      <c r="BS66" s="43"/>
      <c r="BT66" s="43"/>
      <c r="BU66" s="43"/>
      <c r="BV66" s="43"/>
      <c r="BW66" s="43"/>
      <c r="BX66" s="43"/>
      <c r="BY66" s="43"/>
      <c r="BZ66" s="44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2"/>
      <c r="BM67" s="43"/>
      <c r="BN67" s="43"/>
      <c r="BO67" s="43"/>
      <c r="BP67" s="43"/>
      <c r="BQ67" s="43"/>
      <c r="BR67" s="43"/>
      <c r="BS67" s="43"/>
      <c r="BT67" s="43"/>
      <c r="BU67" s="43"/>
      <c r="BV67" s="43"/>
      <c r="BW67" s="43"/>
      <c r="BX67" s="43"/>
      <c r="BY67" s="43"/>
      <c r="BZ67" s="44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2"/>
      <c r="BM68" s="43"/>
      <c r="BN68" s="43"/>
      <c r="BO68" s="43"/>
      <c r="BP68" s="43"/>
      <c r="BQ68" s="43"/>
      <c r="BR68" s="43"/>
      <c r="BS68" s="43"/>
      <c r="BT68" s="43"/>
      <c r="BU68" s="43"/>
      <c r="BV68" s="43"/>
      <c r="BW68" s="43"/>
      <c r="BX68" s="43"/>
      <c r="BY68" s="43"/>
      <c r="BZ68" s="44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2"/>
      <c r="BM69" s="43"/>
      <c r="BN69" s="43"/>
      <c r="BO69" s="43"/>
      <c r="BP69" s="43"/>
      <c r="BQ69" s="43"/>
      <c r="BR69" s="43"/>
      <c r="BS69" s="43"/>
      <c r="BT69" s="43"/>
      <c r="BU69" s="43"/>
      <c r="BV69" s="43"/>
      <c r="BW69" s="43"/>
      <c r="BX69" s="43"/>
      <c r="BY69" s="43"/>
      <c r="BZ69" s="44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2"/>
      <c r="BM70" s="43"/>
      <c r="BN70" s="43"/>
      <c r="BO70" s="43"/>
      <c r="BP70" s="43"/>
      <c r="BQ70" s="43"/>
      <c r="BR70" s="43"/>
      <c r="BS70" s="43"/>
      <c r="BT70" s="43"/>
      <c r="BU70" s="43"/>
      <c r="BV70" s="43"/>
      <c r="BW70" s="43"/>
      <c r="BX70" s="43"/>
      <c r="BY70" s="43"/>
      <c r="BZ70" s="44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2"/>
      <c r="BM71" s="43"/>
      <c r="BN71" s="43"/>
      <c r="BO71" s="43"/>
      <c r="BP71" s="43"/>
      <c r="BQ71" s="43"/>
      <c r="BR71" s="43"/>
      <c r="BS71" s="43"/>
      <c r="BT71" s="43"/>
      <c r="BU71" s="43"/>
      <c r="BV71" s="43"/>
      <c r="BW71" s="43"/>
      <c r="BX71" s="43"/>
      <c r="BY71" s="43"/>
      <c r="BZ71" s="44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2"/>
      <c r="BM72" s="43"/>
      <c r="BN72" s="43"/>
      <c r="BO72" s="43"/>
      <c r="BP72" s="43"/>
      <c r="BQ72" s="43"/>
      <c r="BR72" s="43"/>
      <c r="BS72" s="43"/>
      <c r="BT72" s="43"/>
      <c r="BU72" s="43"/>
      <c r="BV72" s="43"/>
      <c r="BW72" s="43"/>
      <c r="BX72" s="43"/>
      <c r="BY72" s="43"/>
      <c r="BZ72" s="44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2"/>
      <c r="BM73" s="43"/>
      <c r="BN73" s="43"/>
      <c r="BO73" s="43"/>
      <c r="BP73" s="43"/>
      <c r="BQ73" s="43"/>
      <c r="BR73" s="43"/>
      <c r="BS73" s="43"/>
      <c r="BT73" s="43"/>
      <c r="BU73" s="43"/>
      <c r="BV73" s="43"/>
      <c r="BW73" s="43"/>
      <c r="BX73" s="43"/>
      <c r="BY73" s="43"/>
      <c r="BZ73" s="44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2"/>
      <c r="BM74" s="43"/>
      <c r="BN74" s="43"/>
      <c r="BO74" s="43"/>
      <c r="BP74" s="43"/>
      <c r="BQ74" s="43"/>
      <c r="BR74" s="43"/>
      <c r="BS74" s="43"/>
      <c r="BT74" s="43"/>
      <c r="BU74" s="43"/>
      <c r="BV74" s="43"/>
      <c r="BW74" s="43"/>
      <c r="BX74" s="43"/>
      <c r="BY74" s="43"/>
      <c r="BZ74" s="44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2"/>
      <c r="BM75" s="43"/>
      <c r="BN75" s="43"/>
      <c r="BO75" s="43"/>
      <c r="BP75" s="43"/>
      <c r="BQ75" s="43"/>
      <c r="BR75" s="43"/>
      <c r="BS75" s="43"/>
      <c r="BT75" s="43"/>
      <c r="BU75" s="43"/>
      <c r="BV75" s="43"/>
      <c r="BW75" s="43"/>
      <c r="BX75" s="43"/>
      <c r="BY75" s="43"/>
      <c r="BZ75" s="44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2"/>
      <c r="BM76" s="43"/>
      <c r="BN76" s="43"/>
      <c r="BO76" s="43"/>
      <c r="BP76" s="43"/>
      <c r="BQ76" s="43"/>
      <c r="BR76" s="43"/>
      <c r="BS76" s="43"/>
      <c r="BT76" s="43"/>
      <c r="BU76" s="43"/>
      <c r="BV76" s="43"/>
      <c r="BW76" s="43"/>
      <c r="BX76" s="43"/>
      <c r="BY76" s="43"/>
      <c r="BZ76" s="44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2"/>
      <c r="BM77" s="43"/>
      <c r="BN77" s="43"/>
      <c r="BO77" s="43"/>
      <c r="BP77" s="43"/>
      <c r="BQ77" s="43"/>
      <c r="BR77" s="43"/>
      <c r="BS77" s="43"/>
      <c r="BT77" s="43"/>
      <c r="BU77" s="43"/>
      <c r="BV77" s="43"/>
      <c r="BW77" s="43"/>
      <c r="BX77" s="43"/>
      <c r="BY77" s="43"/>
      <c r="BZ77" s="44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2"/>
      <c r="BM78" s="43"/>
      <c r="BN78" s="43"/>
      <c r="BO78" s="43"/>
      <c r="BP78" s="43"/>
      <c r="BQ78" s="43"/>
      <c r="BR78" s="43"/>
      <c r="BS78" s="43"/>
      <c r="BT78" s="43"/>
      <c r="BU78" s="43"/>
      <c r="BV78" s="43"/>
      <c r="BW78" s="43"/>
      <c r="BX78" s="43"/>
      <c r="BY78" s="43"/>
      <c r="BZ78" s="44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42"/>
      <c r="BM79" s="43"/>
      <c r="BN79" s="43"/>
      <c r="BO79" s="43"/>
      <c r="BP79" s="43"/>
      <c r="BQ79" s="43"/>
      <c r="BR79" s="43"/>
      <c r="BS79" s="43"/>
      <c r="BT79" s="43"/>
      <c r="BU79" s="43"/>
      <c r="BV79" s="43"/>
      <c r="BW79" s="43"/>
      <c r="BX79" s="43"/>
      <c r="BY79" s="43"/>
      <c r="BZ79" s="44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42"/>
      <c r="BM80" s="43"/>
      <c r="BN80" s="43"/>
      <c r="BO80" s="43"/>
      <c r="BP80" s="43"/>
      <c r="BQ80" s="43"/>
      <c r="BR80" s="43"/>
      <c r="BS80" s="43"/>
      <c r="BT80" s="43"/>
      <c r="BU80" s="43"/>
      <c r="BV80" s="43"/>
      <c r="BW80" s="43"/>
      <c r="BX80" s="43"/>
      <c r="BY80" s="43"/>
      <c r="BZ80" s="44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42"/>
      <c r="BM81" s="43"/>
      <c r="BN81" s="43"/>
      <c r="BO81" s="43"/>
      <c r="BP81" s="43"/>
      <c r="BQ81" s="43"/>
      <c r="BR81" s="43"/>
      <c r="BS81" s="43"/>
      <c r="BT81" s="43"/>
      <c r="BU81" s="43"/>
      <c r="BV81" s="43"/>
      <c r="BW81" s="43"/>
      <c r="BX81" s="43"/>
      <c r="BY81" s="43"/>
      <c r="BZ81" s="44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45"/>
      <c r="BM82" s="46"/>
      <c r="BN82" s="46"/>
      <c r="BO82" s="46"/>
      <c r="BP82" s="46"/>
      <c r="BQ82" s="46"/>
      <c r="BR82" s="46"/>
      <c r="BS82" s="46"/>
      <c r="BT82" s="46"/>
      <c r="BU82" s="46"/>
      <c r="BV82" s="46"/>
      <c r="BW82" s="46"/>
      <c r="BX82" s="46"/>
      <c r="BY82" s="46"/>
      <c r="BZ82" s="47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【682.78】</v>
      </c>
      <c r="I86" s="26" t="str">
        <f>データ!CA6</f>
        <v>【100.91】</v>
      </c>
      <c r="J86" s="26" t="str">
        <f>データ!CL6</f>
        <v>【136.86】</v>
      </c>
      <c r="K86" s="26" t="str">
        <f>データ!CW6</f>
        <v>【58.98】</v>
      </c>
      <c r="L86" s="26" t="str">
        <f>データ!DH6</f>
        <v>【95.20】</v>
      </c>
      <c r="M86" s="26" t="s">
        <v>43</v>
      </c>
      <c r="N86" s="26" t="s">
        <v>44</v>
      </c>
      <c r="O86" s="26" t="str">
        <f>データ!EO6</f>
        <v>【0.23】</v>
      </c>
    </row>
  </sheetData>
  <sheetProtection algorithmName="SHA-512" hashValue="R3jCYA/ZbdW5x5m1Rd117pqnvtcMYriwGCsustT7HlBzHYxj474KrachWkhCgExok7kAQxxDmFODbMDt15XdvA==" saltValue="JXKGOG46fqHkW15wAuyuEA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46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47</v>
      </c>
      <c r="B3" s="29" t="s">
        <v>48</v>
      </c>
      <c r="C3" s="29" t="s">
        <v>49</v>
      </c>
      <c r="D3" s="29" t="s">
        <v>50</v>
      </c>
      <c r="E3" s="29" t="s">
        <v>51</v>
      </c>
      <c r="F3" s="29" t="s">
        <v>52</v>
      </c>
      <c r="G3" s="29" t="s">
        <v>53</v>
      </c>
      <c r="H3" s="76" t="s">
        <v>54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55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56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5" x14ac:dyDescent="0.15">
      <c r="A4" s="28" t="s">
        <v>57</v>
      </c>
      <c r="B4" s="30"/>
      <c r="C4" s="30"/>
      <c r="D4" s="30"/>
      <c r="E4" s="30"/>
      <c r="F4" s="30"/>
      <c r="G4" s="30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58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59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60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61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62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63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64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65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66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67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68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5" x14ac:dyDescent="0.15">
      <c r="A5" s="28" t="s">
        <v>69</v>
      </c>
      <c r="B5" s="31"/>
      <c r="C5" s="31"/>
      <c r="D5" s="31"/>
      <c r="E5" s="31"/>
      <c r="F5" s="31"/>
      <c r="G5" s="31"/>
      <c r="H5" s="32" t="s">
        <v>70</v>
      </c>
      <c r="I5" s="32" t="s">
        <v>71</v>
      </c>
      <c r="J5" s="32" t="s">
        <v>72</v>
      </c>
      <c r="K5" s="32" t="s">
        <v>73</v>
      </c>
      <c r="L5" s="32" t="s">
        <v>74</v>
      </c>
      <c r="M5" s="32" t="s">
        <v>5</v>
      </c>
      <c r="N5" s="32" t="s">
        <v>75</v>
      </c>
      <c r="O5" s="32" t="s">
        <v>76</v>
      </c>
      <c r="P5" s="32" t="s">
        <v>77</v>
      </c>
      <c r="Q5" s="32" t="s">
        <v>78</v>
      </c>
      <c r="R5" s="32" t="s">
        <v>79</v>
      </c>
      <c r="S5" s="32" t="s">
        <v>80</v>
      </c>
      <c r="T5" s="32" t="s">
        <v>81</v>
      </c>
      <c r="U5" s="32" t="s">
        <v>82</v>
      </c>
      <c r="V5" s="32" t="s">
        <v>83</v>
      </c>
      <c r="W5" s="32" t="s">
        <v>84</v>
      </c>
      <c r="X5" s="32" t="s">
        <v>85</v>
      </c>
      <c r="Y5" s="32" t="s">
        <v>86</v>
      </c>
      <c r="Z5" s="32" t="s">
        <v>87</v>
      </c>
      <c r="AA5" s="32" t="s">
        <v>88</v>
      </c>
      <c r="AB5" s="32" t="s">
        <v>89</v>
      </c>
      <c r="AC5" s="32" t="s">
        <v>90</v>
      </c>
      <c r="AD5" s="32" t="s">
        <v>91</v>
      </c>
      <c r="AE5" s="32" t="s">
        <v>92</v>
      </c>
      <c r="AF5" s="32" t="s">
        <v>93</v>
      </c>
      <c r="AG5" s="32" t="s">
        <v>94</v>
      </c>
      <c r="AH5" s="32" t="s">
        <v>95</v>
      </c>
      <c r="AI5" s="32" t="s">
        <v>31</v>
      </c>
      <c r="AJ5" s="32" t="s">
        <v>86</v>
      </c>
      <c r="AK5" s="32" t="s">
        <v>87</v>
      </c>
      <c r="AL5" s="32" t="s">
        <v>88</v>
      </c>
      <c r="AM5" s="32" t="s">
        <v>89</v>
      </c>
      <c r="AN5" s="32" t="s">
        <v>90</v>
      </c>
      <c r="AO5" s="32" t="s">
        <v>91</v>
      </c>
      <c r="AP5" s="32" t="s">
        <v>92</v>
      </c>
      <c r="AQ5" s="32" t="s">
        <v>93</v>
      </c>
      <c r="AR5" s="32" t="s">
        <v>94</v>
      </c>
      <c r="AS5" s="32" t="s">
        <v>95</v>
      </c>
      <c r="AT5" s="32" t="s">
        <v>96</v>
      </c>
      <c r="AU5" s="32" t="s">
        <v>86</v>
      </c>
      <c r="AV5" s="32" t="s">
        <v>87</v>
      </c>
      <c r="AW5" s="32" t="s">
        <v>88</v>
      </c>
      <c r="AX5" s="32" t="s">
        <v>89</v>
      </c>
      <c r="AY5" s="32" t="s">
        <v>90</v>
      </c>
      <c r="AZ5" s="32" t="s">
        <v>91</v>
      </c>
      <c r="BA5" s="32" t="s">
        <v>92</v>
      </c>
      <c r="BB5" s="32" t="s">
        <v>93</v>
      </c>
      <c r="BC5" s="32" t="s">
        <v>94</v>
      </c>
      <c r="BD5" s="32" t="s">
        <v>95</v>
      </c>
      <c r="BE5" s="32" t="s">
        <v>96</v>
      </c>
      <c r="BF5" s="32" t="s">
        <v>86</v>
      </c>
      <c r="BG5" s="32" t="s">
        <v>87</v>
      </c>
      <c r="BH5" s="32" t="s">
        <v>88</v>
      </c>
      <c r="BI5" s="32" t="s">
        <v>89</v>
      </c>
      <c r="BJ5" s="32" t="s">
        <v>90</v>
      </c>
      <c r="BK5" s="32" t="s">
        <v>91</v>
      </c>
      <c r="BL5" s="32" t="s">
        <v>92</v>
      </c>
      <c r="BM5" s="32" t="s">
        <v>93</v>
      </c>
      <c r="BN5" s="32" t="s">
        <v>94</v>
      </c>
      <c r="BO5" s="32" t="s">
        <v>95</v>
      </c>
      <c r="BP5" s="32" t="s">
        <v>96</v>
      </c>
      <c r="BQ5" s="32" t="s">
        <v>86</v>
      </c>
      <c r="BR5" s="32" t="s">
        <v>87</v>
      </c>
      <c r="BS5" s="32" t="s">
        <v>88</v>
      </c>
      <c r="BT5" s="32" t="s">
        <v>89</v>
      </c>
      <c r="BU5" s="32" t="s">
        <v>90</v>
      </c>
      <c r="BV5" s="32" t="s">
        <v>91</v>
      </c>
      <c r="BW5" s="32" t="s">
        <v>92</v>
      </c>
      <c r="BX5" s="32" t="s">
        <v>93</v>
      </c>
      <c r="BY5" s="32" t="s">
        <v>94</v>
      </c>
      <c r="BZ5" s="32" t="s">
        <v>95</v>
      </c>
      <c r="CA5" s="32" t="s">
        <v>96</v>
      </c>
      <c r="CB5" s="32" t="s">
        <v>86</v>
      </c>
      <c r="CC5" s="32" t="s">
        <v>87</v>
      </c>
      <c r="CD5" s="32" t="s">
        <v>88</v>
      </c>
      <c r="CE5" s="32" t="s">
        <v>89</v>
      </c>
      <c r="CF5" s="32" t="s">
        <v>90</v>
      </c>
      <c r="CG5" s="32" t="s">
        <v>91</v>
      </c>
      <c r="CH5" s="32" t="s">
        <v>92</v>
      </c>
      <c r="CI5" s="32" t="s">
        <v>93</v>
      </c>
      <c r="CJ5" s="32" t="s">
        <v>94</v>
      </c>
      <c r="CK5" s="32" t="s">
        <v>95</v>
      </c>
      <c r="CL5" s="32" t="s">
        <v>96</v>
      </c>
      <c r="CM5" s="32" t="s">
        <v>86</v>
      </c>
      <c r="CN5" s="32" t="s">
        <v>87</v>
      </c>
      <c r="CO5" s="32" t="s">
        <v>88</v>
      </c>
      <c r="CP5" s="32" t="s">
        <v>89</v>
      </c>
      <c r="CQ5" s="32" t="s">
        <v>90</v>
      </c>
      <c r="CR5" s="32" t="s">
        <v>91</v>
      </c>
      <c r="CS5" s="32" t="s">
        <v>92</v>
      </c>
      <c r="CT5" s="32" t="s">
        <v>93</v>
      </c>
      <c r="CU5" s="32" t="s">
        <v>94</v>
      </c>
      <c r="CV5" s="32" t="s">
        <v>95</v>
      </c>
      <c r="CW5" s="32" t="s">
        <v>96</v>
      </c>
      <c r="CX5" s="32" t="s">
        <v>86</v>
      </c>
      <c r="CY5" s="32" t="s">
        <v>87</v>
      </c>
      <c r="CZ5" s="32" t="s">
        <v>88</v>
      </c>
      <c r="DA5" s="32" t="s">
        <v>89</v>
      </c>
      <c r="DB5" s="32" t="s">
        <v>90</v>
      </c>
      <c r="DC5" s="32" t="s">
        <v>91</v>
      </c>
      <c r="DD5" s="32" t="s">
        <v>92</v>
      </c>
      <c r="DE5" s="32" t="s">
        <v>93</v>
      </c>
      <c r="DF5" s="32" t="s">
        <v>94</v>
      </c>
      <c r="DG5" s="32" t="s">
        <v>95</v>
      </c>
      <c r="DH5" s="32" t="s">
        <v>96</v>
      </c>
      <c r="DI5" s="32" t="s">
        <v>86</v>
      </c>
      <c r="DJ5" s="32" t="s">
        <v>87</v>
      </c>
      <c r="DK5" s="32" t="s">
        <v>88</v>
      </c>
      <c r="DL5" s="32" t="s">
        <v>89</v>
      </c>
      <c r="DM5" s="32" t="s">
        <v>90</v>
      </c>
      <c r="DN5" s="32" t="s">
        <v>91</v>
      </c>
      <c r="DO5" s="32" t="s">
        <v>92</v>
      </c>
      <c r="DP5" s="32" t="s">
        <v>93</v>
      </c>
      <c r="DQ5" s="32" t="s">
        <v>94</v>
      </c>
      <c r="DR5" s="32" t="s">
        <v>95</v>
      </c>
      <c r="DS5" s="32" t="s">
        <v>96</v>
      </c>
      <c r="DT5" s="32" t="s">
        <v>86</v>
      </c>
      <c r="DU5" s="32" t="s">
        <v>87</v>
      </c>
      <c r="DV5" s="32" t="s">
        <v>88</v>
      </c>
      <c r="DW5" s="32" t="s">
        <v>89</v>
      </c>
      <c r="DX5" s="32" t="s">
        <v>90</v>
      </c>
      <c r="DY5" s="32" t="s">
        <v>91</v>
      </c>
      <c r="DZ5" s="32" t="s">
        <v>92</v>
      </c>
      <c r="EA5" s="32" t="s">
        <v>93</v>
      </c>
      <c r="EB5" s="32" t="s">
        <v>94</v>
      </c>
      <c r="EC5" s="32" t="s">
        <v>95</v>
      </c>
      <c r="ED5" s="32" t="s">
        <v>96</v>
      </c>
      <c r="EE5" s="32" t="s">
        <v>86</v>
      </c>
      <c r="EF5" s="32" t="s">
        <v>87</v>
      </c>
      <c r="EG5" s="32" t="s">
        <v>88</v>
      </c>
      <c r="EH5" s="32" t="s">
        <v>89</v>
      </c>
      <c r="EI5" s="32" t="s">
        <v>90</v>
      </c>
      <c r="EJ5" s="32" t="s">
        <v>91</v>
      </c>
      <c r="EK5" s="32" t="s">
        <v>92</v>
      </c>
      <c r="EL5" s="32" t="s">
        <v>93</v>
      </c>
      <c r="EM5" s="32" t="s">
        <v>94</v>
      </c>
      <c r="EN5" s="32" t="s">
        <v>95</v>
      </c>
      <c r="EO5" s="32" t="s">
        <v>96</v>
      </c>
    </row>
    <row r="6" spans="1:145" s="36" customFormat="1" x14ac:dyDescent="0.15">
      <c r="A6" s="28" t="s">
        <v>97</v>
      </c>
      <c r="B6" s="33">
        <f>B7</f>
        <v>2018</v>
      </c>
      <c r="C6" s="33">
        <f t="shared" ref="C6:X6" si="3">C7</f>
        <v>152099</v>
      </c>
      <c r="D6" s="33">
        <f t="shared" si="3"/>
        <v>47</v>
      </c>
      <c r="E6" s="33">
        <f t="shared" si="3"/>
        <v>17</v>
      </c>
      <c r="F6" s="33">
        <f t="shared" si="3"/>
        <v>1</v>
      </c>
      <c r="G6" s="33">
        <f t="shared" si="3"/>
        <v>0</v>
      </c>
      <c r="H6" s="33" t="str">
        <f t="shared" si="3"/>
        <v>新潟県　加茂市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公共下水道</v>
      </c>
      <c r="L6" s="33" t="str">
        <f t="shared" si="3"/>
        <v>Cc2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69.319999999999993</v>
      </c>
      <c r="Q6" s="34">
        <f t="shared" si="3"/>
        <v>99.71</v>
      </c>
      <c r="R6" s="34">
        <f t="shared" si="3"/>
        <v>2808</v>
      </c>
      <c r="S6" s="34">
        <f t="shared" si="3"/>
        <v>27270</v>
      </c>
      <c r="T6" s="34">
        <f t="shared" si="3"/>
        <v>133.72</v>
      </c>
      <c r="U6" s="34">
        <f t="shared" si="3"/>
        <v>203.93</v>
      </c>
      <c r="V6" s="34">
        <f t="shared" si="3"/>
        <v>18719</v>
      </c>
      <c r="W6" s="34">
        <f t="shared" si="3"/>
        <v>4.93</v>
      </c>
      <c r="X6" s="34">
        <f t="shared" si="3"/>
        <v>3796.96</v>
      </c>
      <c r="Y6" s="35">
        <f>IF(Y7="",NA(),Y7)</f>
        <v>51.14</v>
      </c>
      <c r="Z6" s="35">
        <f t="shared" ref="Z6:AH6" si="4">IF(Z7="",NA(),Z7)</f>
        <v>51.83</v>
      </c>
      <c r="AA6" s="35">
        <f t="shared" si="4"/>
        <v>51.16</v>
      </c>
      <c r="AB6" s="35">
        <f t="shared" si="4"/>
        <v>53.18</v>
      </c>
      <c r="AC6" s="35">
        <f t="shared" si="4"/>
        <v>54.54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1831.25</v>
      </c>
      <c r="BG6" s="35">
        <f t="shared" ref="BG6:BO6" si="7">IF(BG7="",NA(),BG7)</f>
        <v>1744.43</v>
      </c>
      <c r="BH6" s="35">
        <f t="shared" si="7"/>
        <v>1738.29</v>
      </c>
      <c r="BI6" s="35">
        <f t="shared" si="7"/>
        <v>1115.5899999999999</v>
      </c>
      <c r="BJ6" s="35">
        <f t="shared" si="7"/>
        <v>925.19</v>
      </c>
      <c r="BK6" s="35">
        <f t="shared" si="7"/>
        <v>1136.5</v>
      </c>
      <c r="BL6" s="35">
        <f t="shared" si="7"/>
        <v>1118.56</v>
      </c>
      <c r="BM6" s="35">
        <f t="shared" si="7"/>
        <v>1111.31</v>
      </c>
      <c r="BN6" s="35">
        <f t="shared" si="7"/>
        <v>966.33</v>
      </c>
      <c r="BO6" s="35">
        <f t="shared" si="7"/>
        <v>958.81</v>
      </c>
      <c r="BP6" s="34" t="str">
        <f>IF(BP7="","",IF(BP7="-","【-】","【"&amp;SUBSTITUTE(TEXT(BP7,"#,##0.00"),"-","△")&amp;"】"))</f>
        <v>【682.78】</v>
      </c>
      <c r="BQ6" s="35">
        <f>IF(BQ7="",NA(),BQ7)</f>
        <v>63.29</v>
      </c>
      <c r="BR6" s="35">
        <f t="shared" ref="BR6:BZ6" si="8">IF(BR7="",NA(),BR7)</f>
        <v>63.47</v>
      </c>
      <c r="BS6" s="35">
        <f t="shared" si="8"/>
        <v>73.680000000000007</v>
      </c>
      <c r="BT6" s="35">
        <f t="shared" si="8"/>
        <v>96.1</v>
      </c>
      <c r="BU6" s="35">
        <f t="shared" si="8"/>
        <v>96.04</v>
      </c>
      <c r="BV6" s="35">
        <f t="shared" si="8"/>
        <v>71.650000000000006</v>
      </c>
      <c r="BW6" s="35">
        <f t="shared" si="8"/>
        <v>72.33</v>
      </c>
      <c r="BX6" s="35">
        <f t="shared" si="8"/>
        <v>75.540000000000006</v>
      </c>
      <c r="BY6" s="35">
        <f t="shared" si="8"/>
        <v>81.739999999999995</v>
      </c>
      <c r="BZ6" s="35">
        <f t="shared" si="8"/>
        <v>82.88</v>
      </c>
      <c r="CA6" s="34" t="str">
        <f>IF(CA7="","",IF(CA7="-","【-】","【"&amp;SUBSTITUTE(TEXT(CA7,"#,##0.00"),"-","△")&amp;"】"))</f>
        <v>【100.91】</v>
      </c>
      <c r="CB6" s="35">
        <f>IF(CB7="",NA(),CB7)</f>
        <v>253.54</v>
      </c>
      <c r="CC6" s="35">
        <f t="shared" ref="CC6:CK6" si="9">IF(CC7="",NA(),CC7)</f>
        <v>253.02</v>
      </c>
      <c r="CD6" s="35">
        <f t="shared" si="9"/>
        <v>210.69</v>
      </c>
      <c r="CE6" s="35">
        <f t="shared" si="9"/>
        <v>161.41</v>
      </c>
      <c r="CF6" s="35">
        <f t="shared" si="9"/>
        <v>161.56</v>
      </c>
      <c r="CG6" s="35">
        <f t="shared" si="9"/>
        <v>217.82</v>
      </c>
      <c r="CH6" s="35">
        <f t="shared" si="9"/>
        <v>215.28</v>
      </c>
      <c r="CI6" s="35">
        <f t="shared" si="9"/>
        <v>207.96</v>
      </c>
      <c r="CJ6" s="35">
        <f t="shared" si="9"/>
        <v>194.31</v>
      </c>
      <c r="CK6" s="35">
        <f t="shared" si="9"/>
        <v>190.99</v>
      </c>
      <c r="CL6" s="34" t="str">
        <f>IF(CL7="","",IF(CL7="-","【-】","【"&amp;SUBSTITUTE(TEXT(CL7,"#,##0.00"),"-","△")&amp;"】"))</f>
        <v>【136.86】</v>
      </c>
      <c r="CM6" s="35">
        <f>IF(CM7="",NA(),CM7)</f>
        <v>48.26</v>
      </c>
      <c r="CN6" s="35">
        <f t="shared" ref="CN6:CV6" si="10">IF(CN7="",NA(),CN7)</f>
        <v>48.05</v>
      </c>
      <c r="CO6" s="35">
        <f t="shared" si="10"/>
        <v>48.17</v>
      </c>
      <c r="CP6" s="35">
        <f t="shared" si="10"/>
        <v>48.08</v>
      </c>
      <c r="CQ6" s="35">
        <f t="shared" si="10"/>
        <v>47.84</v>
      </c>
      <c r="CR6" s="35">
        <f t="shared" si="10"/>
        <v>54.44</v>
      </c>
      <c r="CS6" s="35">
        <f t="shared" si="10"/>
        <v>54.67</v>
      </c>
      <c r="CT6" s="35">
        <f t="shared" si="10"/>
        <v>53.51</v>
      </c>
      <c r="CU6" s="35">
        <f t="shared" si="10"/>
        <v>53.5</v>
      </c>
      <c r="CV6" s="35">
        <f t="shared" si="10"/>
        <v>52.58</v>
      </c>
      <c r="CW6" s="34" t="str">
        <f>IF(CW7="","",IF(CW7="-","【-】","【"&amp;SUBSTITUTE(TEXT(CW7,"#,##0.00"),"-","△")&amp;"】"))</f>
        <v>【58.98】</v>
      </c>
      <c r="CX6" s="35">
        <f>IF(CX7="",NA(),CX7)</f>
        <v>78.66</v>
      </c>
      <c r="CY6" s="35">
        <f t="shared" ref="CY6:DG6" si="11">IF(CY7="",NA(),CY7)</f>
        <v>79.03</v>
      </c>
      <c r="CZ6" s="35">
        <f t="shared" si="11"/>
        <v>79.55</v>
      </c>
      <c r="DA6" s="35">
        <f t="shared" si="11"/>
        <v>80.2</v>
      </c>
      <c r="DB6" s="35">
        <f t="shared" si="11"/>
        <v>80.7</v>
      </c>
      <c r="DC6" s="35">
        <f t="shared" si="11"/>
        <v>84.2</v>
      </c>
      <c r="DD6" s="35">
        <f t="shared" si="11"/>
        <v>83.8</v>
      </c>
      <c r="DE6" s="35">
        <f t="shared" si="11"/>
        <v>83.91</v>
      </c>
      <c r="DF6" s="35">
        <f t="shared" si="11"/>
        <v>83.51</v>
      </c>
      <c r="DG6" s="35">
        <f t="shared" si="11"/>
        <v>83.02</v>
      </c>
      <c r="DH6" s="34" t="str">
        <f>IF(DH7="","",IF(DH7="-","【-】","【"&amp;SUBSTITUTE(TEXT(DH7,"#,##0.00"),"-","△")&amp;"】"))</f>
        <v>【95.20】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0.04</v>
      </c>
      <c r="EK6" s="35">
        <f t="shared" si="14"/>
        <v>0.11</v>
      </c>
      <c r="EL6" s="35">
        <f t="shared" si="14"/>
        <v>0.15</v>
      </c>
      <c r="EM6" s="35">
        <f t="shared" si="14"/>
        <v>0.16</v>
      </c>
      <c r="EN6" s="35">
        <f t="shared" si="14"/>
        <v>0.13</v>
      </c>
      <c r="EO6" s="34" t="str">
        <f>IF(EO7="","",IF(EO7="-","【-】","【"&amp;SUBSTITUTE(TEXT(EO7,"#,##0.00"),"-","△")&amp;"】"))</f>
        <v>【0.23】</v>
      </c>
    </row>
    <row r="7" spans="1:145" s="36" customFormat="1" x14ac:dyDescent="0.15">
      <c r="A7" s="28"/>
      <c r="B7" s="37">
        <v>2018</v>
      </c>
      <c r="C7" s="37">
        <v>152099</v>
      </c>
      <c r="D7" s="37">
        <v>47</v>
      </c>
      <c r="E7" s="37">
        <v>17</v>
      </c>
      <c r="F7" s="37">
        <v>1</v>
      </c>
      <c r="G7" s="37">
        <v>0</v>
      </c>
      <c r="H7" s="37" t="s">
        <v>98</v>
      </c>
      <c r="I7" s="37" t="s">
        <v>99</v>
      </c>
      <c r="J7" s="37" t="s">
        <v>100</v>
      </c>
      <c r="K7" s="37" t="s">
        <v>101</v>
      </c>
      <c r="L7" s="37" t="s">
        <v>102</v>
      </c>
      <c r="M7" s="37" t="s">
        <v>103</v>
      </c>
      <c r="N7" s="38" t="s">
        <v>104</v>
      </c>
      <c r="O7" s="38" t="s">
        <v>105</v>
      </c>
      <c r="P7" s="38">
        <v>69.319999999999993</v>
      </c>
      <c r="Q7" s="38">
        <v>99.71</v>
      </c>
      <c r="R7" s="38">
        <v>2808</v>
      </c>
      <c r="S7" s="38">
        <v>27270</v>
      </c>
      <c r="T7" s="38">
        <v>133.72</v>
      </c>
      <c r="U7" s="38">
        <v>203.93</v>
      </c>
      <c r="V7" s="38">
        <v>18719</v>
      </c>
      <c r="W7" s="38">
        <v>4.93</v>
      </c>
      <c r="X7" s="38">
        <v>3796.96</v>
      </c>
      <c r="Y7" s="38">
        <v>51.14</v>
      </c>
      <c r="Z7" s="38">
        <v>51.83</v>
      </c>
      <c r="AA7" s="38">
        <v>51.16</v>
      </c>
      <c r="AB7" s="38">
        <v>53.18</v>
      </c>
      <c r="AC7" s="38">
        <v>54.54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1831.25</v>
      </c>
      <c r="BG7" s="38">
        <v>1744.43</v>
      </c>
      <c r="BH7" s="38">
        <v>1738.29</v>
      </c>
      <c r="BI7" s="38">
        <v>1115.5899999999999</v>
      </c>
      <c r="BJ7" s="38">
        <v>925.19</v>
      </c>
      <c r="BK7" s="38">
        <v>1136.5</v>
      </c>
      <c r="BL7" s="38">
        <v>1118.56</v>
      </c>
      <c r="BM7" s="38">
        <v>1111.31</v>
      </c>
      <c r="BN7" s="38">
        <v>966.33</v>
      </c>
      <c r="BO7" s="38">
        <v>958.81</v>
      </c>
      <c r="BP7" s="38">
        <v>682.78</v>
      </c>
      <c r="BQ7" s="38">
        <v>63.29</v>
      </c>
      <c r="BR7" s="38">
        <v>63.47</v>
      </c>
      <c r="BS7" s="38">
        <v>73.680000000000007</v>
      </c>
      <c r="BT7" s="38">
        <v>96.1</v>
      </c>
      <c r="BU7" s="38">
        <v>96.04</v>
      </c>
      <c r="BV7" s="38">
        <v>71.650000000000006</v>
      </c>
      <c r="BW7" s="38">
        <v>72.33</v>
      </c>
      <c r="BX7" s="38">
        <v>75.540000000000006</v>
      </c>
      <c r="BY7" s="38">
        <v>81.739999999999995</v>
      </c>
      <c r="BZ7" s="38">
        <v>82.88</v>
      </c>
      <c r="CA7" s="38">
        <v>100.91</v>
      </c>
      <c r="CB7" s="38">
        <v>253.54</v>
      </c>
      <c r="CC7" s="38">
        <v>253.02</v>
      </c>
      <c r="CD7" s="38">
        <v>210.69</v>
      </c>
      <c r="CE7" s="38">
        <v>161.41</v>
      </c>
      <c r="CF7" s="38">
        <v>161.56</v>
      </c>
      <c r="CG7" s="38">
        <v>217.82</v>
      </c>
      <c r="CH7" s="38">
        <v>215.28</v>
      </c>
      <c r="CI7" s="38">
        <v>207.96</v>
      </c>
      <c r="CJ7" s="38">
        <v>194.31</v>
      </c>
      <c r="CK7" s="38">
        <v>190.99</v>
      </c>
      <c r="CL7" s="38">
        <v>136.86000000000001</v>
      </c>
      <c r="CM7" s="38">
        <v>48.26</v>
      </c>
      <c r="CN7" s="38">
        <v>48.05</v>
      </c>
      <c r="CO7" s="38">
        <v>48.17</v>
      </c>
      <c r="CP7" s="38">
        <v>48.08</v>
      </c>
      <c r="CQ7" s="38">
        <v>47.84</v>
      </c>
      <c r="CR7" s="38">
        <v>54.44</v>
      </c>
      <c r="CS7" s="38">
        <v>54.67</v>
      </c>
      <c r="CT7" s="38">
        <v>53.51</v>
      </c>
      <c r="CU7" s="38">
        <v>53.5</v>
      </c>
      <c r="CV7" s="38">
        <v>52.58</v>
      </c>
      <c r="CW7" s="38">
        <v>58.98</v>
      </c>
      <c r="CX7" s="38">
        <v>78.66</v>
      </c>
      <c r="CY7" s="38">
        <v>79.03</v>
      </c>
      <c r="CZ7" s="38">
        <v>79.55</v>
      </c>
      <c r="DA7" s="38">
        <v>80.2</v>
      </c>
      <c r="DB7" s="38">
        <v>80.7</v>
      </c>
      <c r="DC7" s="38">
        <v>84.2</v>
      </c>
      <c r="DD7" s="38">
        <v>83.8</v>
      </c>
      <c r="DE7" s="38">
        <v>83.91</v>
      </c>
      <c r="DF7" s="38">
        <v>83.51</v>
      </c>
      <c r="DG7" s="38">
        <v>83.02</v>
      </c>
      <c r="DH7" s="38">
        <v>95.2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0.04</v>
      </c>
      <c r="EK7" s="38">
        <v>0.11</v>
      </c>
      <c r="EL7" s="38">
        <v>0.15</v>
      </c>
      <c r="EM7" s="38">
        <v>0.16</v>
      </c>
      <c r="EN7" s="38">
        <v>0.13</v>
      </c>
      <c r="EO7" s="38">
        <v>0.23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106</v>
      </c>
      <c r="C9" s="40" t="s">
        <v>107</v>
      </c>
      <c r="D9" s="40" t="s">
        <v>108</v>
      </c>
      <c r="E9" s="40" t="s">
        <v>109</v>
      </c>
      <c r="F9" s="40" t="s">
        <v>110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48</v>
      </c>
      <c r="B10" s="41">
        <f>DATEVALUE($B$6-4&amp;"年1月1日")</f>
        <v>41640</v>
      </c>
      <c r="C10" s="41">
        <f>DATEVALUE($B$6-3&amp;"年1月1日")</f>
        <v>42005</v>
      </c>
      <c r="D10" s="41">
        <f>DATEVALUE($B$6-2&amp;"年1月1日")</f>
        <v>42370</v>
      </c>
      <c r="E10" s="41">
        <f>DATEVALUE($B$6-1&amp;"年1月1日")</f>
        <v>42736</v>
      </c>
      <c r="F10" s="41">
        <f>DATEVALUE($B$6&amp;"年1月1日")</f>
        <v>43101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GSIHPDPC01</cp:lastModifiedBy>
  <dcterms:created xsi:type="dcterms:W3CDTF">2019-12-05T05:03:51Z</dcterms:created>
  <dcterms:modified xsi:type="dcterms:W3CDTF">2020-01-23T01:47:42Z</dcterms:modified>
  <cp:category/>
</cp:coreProperties>
</file>